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7275" tabRatio="802" activeTab="0"/>
  </bookViews>
  <sheets>
    <sheet name="2nd merit list" sheetId="1" r:id="rId1"/>
  </sheets>
  <definedNames/>
  <calcPr fullCalcOnLoad="1"/>
</workbook>
</file>

<file path=xl/sharedStrings.xml><?xml version="1.0" encoding="utf-8"?>
<sst xmlns="http://schemas.openxmlformats.org/spreadsheetml/2006/main" count="129" uniqueCount="94">
  <si>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</si>
  <si>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</si>
  <si>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</si>
  <si>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</si>
  <si>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</si>
  <si>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</si>
  <si>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</si>
  <si>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</si>
  <si>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</si>
  <si>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</si>
  <si>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</si>
  <si>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</si>
  <si>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</si>
  <si>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</si>
  <si>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</si>
  <si>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</si>
  <si>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</si>
  <si>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</si>
  <si>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</si>
  <si>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</si>
  <si>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Decipline</t>
  </si>
  <si>
    <t>Date of Birth
 (M/D/Y)</t>
  </si>
  <si>
    <t>s#</t>
  </si>
  <si>
    <t>MI</t>
  </si>
  <si>
    <t>Mi</t>
  </si>
  <si>
    <t>M</t>
  </si>
  <si>
    <t>SWABI</t>
  </si>
  <si>
    <t>F</t>
  </si>
  <si>
    <t>PESHAWAR</t>
  </si>
  <si>
    <t>KOHAT</t>
  </si>
  <si>
    <t>JEHAGIE KHAN</t>
  </si>
  <si>
    <t xml:space="preserve">F </t>
  </si>
  <si>
    <t>DIR LOWER</t>
  </si>
  <si>
    <t>MARIA IMTIAZ</t>
  </si>
  <si>
    <t>IMTIAZ AHMAD</t>
  </si>
  <si>
    <t>17-06-1998</t>
  </si>
  <si>
    <t>ABDUL MALIK</t>
  </si>
  <si>
    <t>MUHAMMAD ZEB</t>
  </si>
  <si>
    <t>DIR (UPPER)</t>
  </si>
  <si>
    <t>HINA ASAD</t>
  </si>
  <si>
    <t>ASAD ULLAH</t>
  </si>
  <si>
    <t>AMIR SOHAIL</t>
  </si>
  <si>
    <t>SIRAJ UDDINN</t>
  </si>
  <si>
    <t>HANANA</t>
  </si>
  <si>
    <t>GHULAM FARID</t>
  </si>
  <si>
    <t>30-12-1998</t>
  </si>
  <si>
    <t>O</t>
  </si>
  <si>
    <t>SUMRA RIAZ</t>
  </si>
  <si>
    <t>RIAZ AKHTER</t>
  </si>
  <si>
    <t>20-2-2000</t>
  </si>
  <si>
    <t>HARIPUR</t>
  </si>
  <si>
    <t>NOORA BIBI</t>
  </si>
  <si>
    <t>REHMAT SHER</t>
  </si>
  <si>
    <t>Shuhood</t>
  </si>
  <si>
    <t>Shabir muhammad</t>
  </si>
  <si>
    <t>28.1.1998</t>
  </si>
  <si>
    <t>Swabi</t>
  </si>
  <si>
    <t>Buner</t>
  </si>
  <si>
    <t>nowshehra</t>
  </si>
  <si>
    <t>peshawar</t>
  </si>
  <si>
    <t>unzila awan</t>
  </si>
  <si>
    <t>khursheed</t>
  </si>
  <si>
    <t>15.01.2000</t>
  </si>
  <si>
    <t>mansehra</t>
  </si>
  <si>
    <t>mohammad azhar uddin</t>
  </si>
  <si>
    <t>mohammad asghar</t>
  </si>
  <si>
    <t>12.3.2001</t>
  </si>
  <si>
    <t>khyber agency</t>
  </si>
  <si>
    <t>hudna jamil</t>
  </si>
  <si>
    <t>jamil ur rehman</t>
  </si>
  <si>
    <t>31.01.2001</t>
  </si>
  <si>
    <t xml:space="preserve">amina arfan dawar </t>
  </si>
  <si>
    <t>irfanullah</t>
  </si>
  <si>
    <t>12.02.1999</t>
  </si>
  <si>
    <t>north wazirstan agency</t>
  </si>
  <si>
    <t>swabi</t>
  </si>
  <si>
    <t>24-02-1999</t>
  </si>
  <si>
    <t xml:space="preserve">muneeba hussian </t>
  </si>
  <si>
    <t>20.01.1999</t>
  </si>
  <si>
    <t xml:space="preserve">REMARKS </t>
  </si>
  <si>
    <t>Marina Khan</t>
  </si>
  <si>
    <t>Muhammad Haya Khan</t>
  </si>
  <si>
    <t>Form late received i.e on 12/10/2018</t>
  </si>
  <si>
    <t>muhammad hussain</t>
  </si>
  <si>
    <t>RABIA JEHANGEER</t>
  </si>
  <si>
    <t>maqsood ahmed</t>
  </si>
  <si>
    <t>maneeza ahamed</t>
  </si>
  <si>
    <t>Asma Aziz</t>
  </si>
  <si>
    <t xml:space="preserve">Aziz Ullah </t>
  </si>
  <si>
    <t>Charsadda</t>
  </si>
  <si>
    <t xml:space="preserve">Selected </t>
  </si>
  <si>
    <t xml:space="preserve">Waiting </t>
  </si>
  <si>
    <t xml:space="preserve"> All the selected candidates are here by directed to submit  their  Admission fee Rs.39800/- on or before 18-10-2018, positively. </t>
  </si>
  <si>
    <t>2ND MERIT LIST FOR BS PARAMEDICS FALL ,2018 ( Radiology)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</si>
</sst>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21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14" fontId="19" fillId="33" borderId="10" xfId="0" applyNumberFormat="1" applyFont="1" applyFill="1" applyBorder="1" applyAlignment="1">
      <alignment horizontal="left" vertical="center"/>
    </xf>
    <xf numFmtId="164" fontId="19" fillId="33" borderId="10" xfId="0" applyNumberFormat="1" applyFont="1" applyFill="1" applyBorder="1" applyAlignment="1">
      <alignment horizontal="left" vertical="center"/>
    </xf>
    <xf numFmtId="0" fontId="25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7">
      <selection activeCell="A5" sqref="A5:IV21"/>
    </sheetView>
  </sheetViews>
  <sheetFormatPr defaultColWidth="9.140625" defaultRowHeight="15"/>
  <cols>
    <col min="1" max="1" width="4.140625" style="2" bestFit="1" customWidth="1"/>
    <col min="2" max="2" width="21.57421875" style="2" customWidth="1"/>
    <col min="3" max="3" width="23.8515625" style="2" customWidth="1"/>
    <col min="4" max="4" width="3.00390625" style="24" customWidth="1"/>
    <col min="5" max="5" width="9.28125" style="3" customWidth="1"/>
    <col min="6" max="6" width="15.8515625" style="2" customWidth="1"/>
    <col min="7" max="8" width="4.421875" style="2" customWidth="1"/>
    <col min="9" max="9" width="5.00390625" style="2" customWidth="1"/>
    <col min="10" max="10" width="5.421875" style="2" customWidth="1"/>
    <col min="11" max="12" width="5.00390625" style="2" customWidth="1"/>
    <col min="13" max="13" width="5.28125" style="2" customWidth="1"/>
    <col min="14" max="14" width="4.421875" style="2" customWidth="1"/>
    <col min="15" max="15" width="4.57421875" style="2" customWidth="1"/>
    <col min="16" max="16" width="4.421875" style="2" bestFit="1" customWidth="1"/>
    <col min="17" max="17" width="3.7109375" style="2" bestFit="1" customWidth="1"/>
    <col min="18" max="18" width="8.57421875" style="2" customWidth="1"/>
    <col min="19" max="19" width="4.7109375" style="2" bestFit="1" customWidth="1"/>
    <col min="20" max="20" width="4.8515625" style="2" bestFit="1" customWidth="1"/>
    <col min="21" max="22" width="7.140625" style="2" bestFit="1" customWidth="1"/>
    <col min="23" max="23" width="3.28125" style="2" bestFit="1" customWidth="1"/>
    <col min="24" max="24" width="8.8515625" style="2" hidden="1" customWidth="1"/>
    <col min="25" max="25" width="27.8515625" style="2" customWidth="1"/>
    <col min="26" max="16384" width="9.140625" style="2" customWidth="1"/>
  </cols>
  <sheetData>
    <row r="1" spans="3:43" s="6" customFormat="1" ht="18.75" customHeight="1">
      <c r="C1" s="21" t="s">
        <v>93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7"/>
      <c r="AM1" s="7"/>
      <c r="AN1" s="7"/>
      <c r="AO1" s="7"/>
      <c r="AP1" s="7"/>
      <c r="AQ1" s="7"/>
    </row>
    <row r="2" spans="1:25" s="12" customFormat="1" ht="26.25" customHeight="1">
      <c r="A2" s="22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1"/>
    </row>
    <row r="3" spans="1:37" s="10" customFormat="1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25" ht="77.25">
      <c r="A4" s="1" t="s">
        <v>22</v>
      </c>
      <c r="B4" s="4" t="s">
        <v>0</v>
      </c>
      <c r="C4" s="5" t="s">
        <v>1</v>
      </c>
      <c r="D4" s="1" t="s">
        <v>2</v>
      </c>
      <c r="E4" s="4" t="s">
        <v>21</v>
      </c>
      <c r="F4" s="4" t="s">
        <v>3</v>
      </c>
      <c r="G4" s="1" t="s">
        <v>4</v>
      </c>
      <c r="H4" s="1" t="s">
        <v>5</v>
      </c>
      <c r="I4" s="1" t="s">
        <v>9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79</v>
      </c>
    </row>
    <row r="5" spans="1:45" s="26" customFormat="1" ht="20.25" customHeight="1">
      <c r="A5" s="13">
        <v>1</v>
      </c>
      <c r="B5" s="14" t="s">
        <v>51</v>
      </c>
      <c r="C5" s="14" t="s">
        <v>52</v>
      </c>
      <c r="D5" s="17" t="s">
        <v>27</v>
      </c>
      <c r="E5" s="19">
        <v>36138</v>
      </c>
      <c r="F5" s="14" t="s">
        <v>26</v>
      </c>
      <c r="G5" s="14">
        <v>859</v>
      </c>
      <c r="H5" s="15">
        <v>1100</v>
      </c>
      <c r="I5" s="15">
        <v>2014</v>
      </c>
      <c r="J5" s="16">
        <f aca="true" t="shared" si="0" ref="J5:J21">(G5/H5)*100</f>
        <v>78.0909090909091</v>
      </c>
      <c r="K5" s="14">
        <v>890</v>
      </c>
      <c r="L5" s="15">
        <v>1100</v>
      </c>
      <c r="M5" s="15">
        <v>2017</v>
      </c>
      <c r="N5" s="15">
        <f>IF(W5="MI",K5-10,K5)*1</f>
        <v>890</v>
      </c>
      <c r="O5" s="16">
        <f aca="true" t="shared" si="1" ref="O5:O21">(N5/L5)*100</f>
        <v>80.9090909090909</v>
      </c>
      <c r="P5" s="17">
        <v>403</v>
      </c>
      <c r="Q5" s="17">
        <v>800</v>
      </c>
      <c r="R5" s="16">
        <f aca="true" t="shared" si="2" ref="R5:R21">(P5/Q5)*100</f>
        <v>50.375</v>
      </c>
      <c r="S5" s="16">
        <f aca="true" t="shared" si="3" ref="S5:S21">(J5*0.1)</f>
        <v>7.8090909090909095</v>
      </c>
      <c r="T5" s="16">
        <f aca="true" t="shared" si="4" ref="T5:T21">(O5*0.5)</f>
        <v>40.45454545454545</v>
      </c>
      <c r="U5" s="15">
        <f aca="true" t="shared" si="5" ref="U5:U21">P5*40/Q5</f>
        <v>20.15</v>
      </c>
      <c r="V5" s="16">
        <f aca="true" t="shared" si="6" ref="V5:V21">(S5+T5+U5)</f>
        <v>68.41363636363636</v>
      </c>
      <c r="W5" s="17" t="s">
        <v>46</v>
      </c>
      <c r="X5" s="14"/>
      <c r="Y5" s="14" t="s">
        <v>90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26" customFormat="1" ht="20.25" customHeight="1">
      <c r="A6" s="13">
        <v>2</v>
      </c>
      <c r="B6" s="14" t="s">
        <v>80</v>
      </c>
      <c r="C6" s="14" t="s">
        <v>81</v>
      </c>
      <c r="D6" s="17" t="s">
        <v>27</v>
      </c>
      <c r="E6" s="19">
        <v>36243</v>
      </c>
      <c r="F6" s="14" t="s">
        <v>57</v>
      </c>
      <c r="G6" s="14">
        <v>962</v>
      </c>
      <c r="H6" s="14">
        <v>1100</v>
      </c>
      <c r="I6" s="14">
        <v>2015</v>
      </c>
      <c r="J6" s="14">
        <f t="shared" si="0"/>
        <v>87.45454545454545</v>
      </c>
      <c r="K6" s="14">
        <v>934</v>
      </c>
      <c r="L6" s="14">
        <v>1100</v>
      </c>
      <c r="M6" s="14">
        <v>2018</v>
      </c>
      <c r="N6" s="14">
        <f>IF(W6="MI",K6-10,K6)</f>
        <v>924</v>
      </c>
      <c r="O6" s="14">
        <f t="shared" si="1"/>
        <v>84</v>
      </c>
      <c r="P6" s="17">
        <v>353</v>
      </c>
      <c r="Q6" s="17">
        <v>800</v>
      </c>
      <c r="R6" s="16">
        <f t="shared" si="2"/>
        <v>44.125</v>
      </c>
      <c r="S6" s="16">
        <f t="shared" si="3"/>
        <v>8.745454545454546</v>
      </c>
      <c r="T6" s="16">
        <f t="shared" si="4"/>
        <v>42</v>
      </c>
      <c r="U6" s="15">
        <f t="shared" si="5"/>
        <v>17.65</v>
      </c>
      <c r="V6" s="16">
        <f t="shared" si="6"/>
        <v>68.39545454545456</v>
      </c>
      <c r="W6" s="14" t="s">
        <v>23</v>
      </c>
      <c r="X6" s="14" t="s">
        <v>82</v>
      </c>
      <c r="Y6" s="14" t="s">
        <v>90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s="26" customFormat="1" ht="20.25" customHeight="1">
      <c r="A7" s="13">
        <v>3</v>
      </c>
      <c r="B7" s="14" t="s">
        <v>47</v>
      </c>
      <c r="C7" s="14" t="s">
        <v>48</v>
      </c>
      <c r="D7" s="17" t="s">
        <v>27</v>
      </c>
      <c r="E7" s="19" t="s">
        <v>49</v>
      </c>
      <c r="F7" s="14" t="s">
        <v>50</v>
      </c>
      <c r="G7" s="14">
        <v>863</v>
      </c>
      <c r="H7" s="15">
        <v>1100</v>
      </c>
      <c r="I7" s="15">
        <v>2015</v>
      </c>
      <c r="J7" s="16">
        <f t="shared" si="0"/>
        <v>78.45454545454545</v>
      </c>
      <c r="K7" s="14">
        <v>945</v>
      </c>
      <c r="L7" s="15">
        <v>1100</v>
      </c>
      <c r="M7" s="15">
        <v>2017</v>
      </c>
      <c r="N7" s="15">
        <f>IF(W7="MI",K7-10,K7)*1</f>
        <v>945</v>
      </c>
      <c r="O7" s="16">
        <f t="shared" si="1"/>
        <v>85.9090909090909</v>
      </c>
      <c r="P7" s="17">
        <v>349</v>
      </c>
      <c r="Q7" s="17">
        <v>800</v>
      </c>
      <c r="R7" s="16">
        <f t="shared" si="2"/>
        <v>43.625</v>
      </c>
      <c r="S7" s="16">
        <f t="shared" si="3"/>
        <v>7.845454545454546</v>
      </c>
      <c r="T7" s="16">
        <f t="shared" si="4"/>
        <v>42.95454545454545</v>
      </c>
      <c r="U7" s="15">
        <f t="shared" si="5"/>
        <v>17.45</v>
      </c>
      <c r="V7" s="16">
        <f t="shared" si="6"/>
        <v>68.25</v>
      </c>
      <c r="W7" s="17" t="s">
        <v>46</v>
      </c>
      <c r="X7" s="14"/>
      <c r="Y7" s="14" t="s">
        <v>90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26" customFormat="1" ht="20.25" customHeight="1">
      <c r="A8" s="13">
        <v>4</v>
      </c>
      <c r="B8" s="14" t="s">
        <v>86</v>
      </c>
      <c r="C8" s="14" t="s">
        <v>85</v>
      </c>
      <c r="D8" s="17" t="s">
        <v>27</v>
      </c>
      <c r="E8" s="19" t="s">
        <v>76</v>
      </c>
      <c r="F8" s="14" t="s">
        <v>59</v>
      </c>
      <c r="G8" s="14">
        <v>976</v>
      </c>
      <c r="H8" s="15">
        <v>1050</v>
      </c>
      <c r="I8" s="15">
        <v>2015</v>
      </c>
      <c r="J8" s="16">
        <f t="shared" si="0"/>
        <v>92.95238095238095</v>
      </c>
      <c r="K8" s="14">
        <v>908</v>
      </c>
      <c r="L8" s="15">
        <v>1100</v>
      </c>
      <c r="M8" s="15">
        <v>2017</v>
      </c>
      <c r="N8" s="15">
        <f>IF(X8="MI",K8-10,K8)*1</f>
        <v>908</v>
      </c>
      <c r="O8" s="16">
        <f t="shared" si="1"/>
        <v>82.54545454545455</v>
      </c>
      <c r="P8" s="17">
        <v>352</v>
      </c>
      <c r="Q8" s="17">
        <v>800</v>
      </c>
      <c r="R8" s="16">
        <f t="shared" si="2"/>
        <v>44</v>
      </c>
      <c r="S8" s="16">
        <f t="shared" si="3"/>
        <v>9.295238095238096</v>
      </c>
      <c r="T8" s="16">
        <f t="shared" si="4"/>
        <v>41.27272727272727</v>
      </c>
      <c r="U8" s="15">
        <f t="shared" si="5"/>
        <v>17.6</v>
      </c>
      <c r="V8" s="16">
        <f t="shared" si="6"/>
        <v>68.16796536796537</v>
      </c>
      <c r="W8" s="17"/>
      <c r="X8" s="17">
        <v>0</v>
      </c>
      <c r="Y8" s="14" t="s">
        <v>90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6" customFormat="1" ht="20.25" customHeight="1">
      <c r="A9" s="13">
        <v>5</v>
      </c>
      <c r="B9" s="14" t="s">
        <v>43</v>
      </c>
      <c r="C9" s="14" t="s">
        <v>44</v>
      </c>
      <c r="D9" s="17" t="s">
        <v>27</v>
      </c>
      <c r="E9" s="19" t="s">
        <v>45</v>
      </c>
      <c r="F9" s="14" t="s">
        <v>28</v>
      </c>
      <c r="G9" s="14">
        <v>1001</v>
      </c>
      <c r="H9" s="15">
        <v>1100</v>
      </c>
      <c r="I9" s="15">
        <v>2014</v>
      </c>
      <c r="J9" s="16">
        <f t="shared" si="0"/>
        <v>91</v>
      </c>
      <c r="K9" s="14">
        <v>922</v>
      </c>
      <c r="L9" s="15">
        <v>1100</v>
      </c>
      <c r="M9" s="15">
        <v>2016</v>
      </c>
      <c r="N9" s="15">
        <f>IF(W9="MI",K9-10,K9)*1</f>
        <v>922</v>
      </c>
      <c r="O9" s="16">
        <f t="shared" si="1"/>
        <v>83.81818181818181</v>
      </c>
      <c r="P9" s="17">
        <v>341</v>
      </c>
      <c r="Q9" s="17">
        <v>800</v>
      </c>
      <c r="R9" s="16">
        <f t="shared" si="2"/>
        <v>42.625</v>
      </c>
      <c r="S9" s="16">
        <f t="shared" si="3"/>
        <v>9.1</v>
      </c>
      <c r="T9" s="16">
        <f t="shared" si="4"/>
        <v>41.90909090909091</v>
      </c>
      <c r="U9" s="15">
        <f t="shared" si="5"/>
        <v>17.05</v>
      </c>
      <c r="V9" s="16">
        <f t="shared" si="6"/>
        <v>68.05909090909091</v>
      </c>
      <c r="W9" s="17">
        <v>0</v>
      </c>
      <c r="X9" s="17"/>
      <c r="Y9" s="14" t="s">
        <v>90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s="26" customFormat="1" ht="20.25" customHeight="1">
      <c r="A10" s="13">
        <v>6</v>
      </c>
      <c r="B10" s="18" t="s">
        <v>77</v>
      </c>
      <c r="C10" s="18" t="s">
        <v>83</v>
      </c>
      <c r="D10" s="15" t="s">
        <v>27</v>
      </c>
      <c r="E10" s="19" t="s">
        <v>78</v>
      </c>
      <c r="F10" s="18" t="s">
        <v>75</v>
      </c>
      <c r="G10" s="14">
        <v>977</v>
      </c>
      <c r="H10" s="15">
        <v>1100</v>
      </c>
      <c r="I10" s="15">
        <v>2016</v>
      </c>
      <c r="J10" s="16">
        <f t="shared" si="0"/>
        <v>88.81818181818181</v>
      </c>
      <c r="K10" s="14">
        <v>924</v>
      </c>
      <c r="L10" s="15">
        <v>1100</v>
      </c>
      <c r="M10" s="15">
        <v>2018</v>
      </c>
      <c r="N10" s="15">
        <f>IF(X10="MI",K10-10,K10)*1</f>
        <v>924</v>
      </c>
      <c r="O10" s="16">
        <f t="shared" si="1"/>
        <v>84</v>
      </c>
      <c r="P10" s="17">
        <v>333</v>
      </c>
      <c r="Q10" s="17">
        <v>800</v>
      </c>
      <c r="R10" s="16">
        <f t="shared" si="2"/>
        <v>41.625</v>
      </c>
      <c r="S10" s="16">
        <f t="shared" si="3"/>
        <v>8.881818181818181</v>
      </c>
      <c r="T10" s="16">
        <f t="shared" si="4"/>
        <v>42</v>
      </c>
      <c r="U10" s="15">
        <f t="shared" si="5"/>
        <v>16.65</v>
      </c>
      <c r="V10" s="16">
        <f t="shared" si="6"/>
        <v>67.53181818181818</v>
      </c>
      <c r="W10" s="17"/>
      <c r="X10" s="17">
        <v>0</v>
      </c>
      <c r="Y10" s="14" t="s">
        <v>90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s="26" customFormat="1" ht="20.25" customHeight="1">
      <c r="A11" s="13">
        <v>7</v>
      </c>
      <c r="B11" s="14" t="s">
        <v>60</v>
      </c>
      <c r="C11" s="14" t="s">
        <v>61</v>
      </c>
      <c r="D11" s="17" t="s">
        <v>27</v>
      </c>
      <c r="E11" s="19" t="s">
        <v>62</v>
      </c>
      <c r="F11" s="14" t="s">
        <v>63</v>
      </c>
      <c r="G11" s="14">
        <v>882</v>
      </c>
      <c r="H11" s="15">
        <v>1100</v>
      </c>
      <c r="I11" s="15">
        <v>2015</v>
      </c>
      <c r="J11" s="16">
        <f t="shared" si="0"/>
        <v>80.18181818181817</v>
      </c>
      <c r="K11" s="14">
        <v>910</v>
      </c>
      <c r="L11" s="15">
        <v>1100</v>
      </c>
      <c r="M11" s="15">
        <v>2017</v>
      </c>
      <c r="N11" s="15">
        <f>IF(X11="MI",K11-10,K11)*1</f>
        <v>910</v>
      </c>
      <c r="O11" s="16">
        <f t="shared" si="1"/>
        <v>82.72727272727273</v>
      </c>
      <c r="P11" s="17">
        <v>346</v>
      </c>
      <c r="Q11" s="17">
        <v>800</v>
      </c>
      <c r="R11" s="16">
        <f t="shared" si="2"/>
        <v>43.25</v>
      </c>
      <c r="S11" s="16">
        <f t="shared" si="3"/>
        <v>8.018181818181818</v>
      </c>
      <c r="T11" s="16">
        <f t="shared" si="4"/>
        <v>41.36363636363637</v>
      </c>
      <c r="U11" s="15">
        <f t="shared" si="5"/>
        <v>17.3</v>
      </c>
      <c r="V11" s="16">
        <f t="shared" si="6"/>
        <v>66.68181818181819</v>
      </c>
      <c r="W11" s="17"/>
      <c r="X11" s="17">
        <v>0</v>
      </c>
      <c r="Y11" s="14" t="s">
        <v>90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s="26" customFormat="1" ht="20.25" customHeight="1">
      <c r="A12" s="13">
        <v>8</v>
      </c>
      <c r="B12" s="18" t="s">
        <v>64</v>
      </c>
      <c r="C12" s="18" t="s">
        <v>65</v>
      </c>
      <c r="D12" s="15" t="s">
        <v>25</v>
      </c>
      <c r="E12" s="20" t="s">
        <v>66</v>
      </c>
      <c r="F12" s="18" t="s">
        <v>67</v>
      </c>
      <c r="G12" s="14">
        <v>867</v>
      </c>
      <c r="H12" s="15">
        <v>1100</v>
      </c>
      <c r="I12" s="15">
        <v>2016</v>
      </c>
      <c r="J12" s="16">
        <f t="shared" si="0"/>
        <v>78.81818181818183</v>
      </c>
      <c r="K12" s="14">
        <v>770</v>
      </c>
      <c r="L12" s="15">
        <v>1100</v>
      </c>
      <c r="M12" s="15">
        <v>2018</v>
      </c>
      <c r="N12" s="15">
        <f>IF(X12="MI",K12-10,K12)*1</f>
        <v>770</v>
      </c>
      <c r="O12" s="16">
        <f t="shared" si="1"/>
        <v>70</v>
      </c>
      <c r="P12" s="17">
        <v>468</v>
      </c>
      <c r="Q12" s="17">
        <v>800</v>
      </c>
      <c r="R12" s="16">
        <f t="shared" si="2"/>
        <v>58.5</v>
      </c>
      <c r="S12" s="16">
        <f t="shared" si="3"/>
        <v>7.881818181818183</v>
      </c>
      <c r="T12" s="16">
        <f t="shared" si="4"/>
        <v>35</v>
      </c>
      <c r="U12" s="15">
        <f t="shared" si="5"/>
        <v>23.4</v>
      </c>
      <c r="V12" s="16">
        <f t="shared" si="6"/>
        <v>66.28181818181818</v>
      </c>
      <c r="W12" s="17"/>
      <c r="X12" s="17">
        <v>0</v>
      </c>
      <c r="Y12" s="14" t="s">
        <v>90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s="26" customFormat="1" ht="20.25" customHeight="1">
      <c r="A13" s="13">
        <v>9</v>
      </c>
      <c r="B13" s="14" t="s">
        <v>68</v>
      </c>
      <c r="C13" s="14" t="s">
        <v>69</v>
      </c>
      <c r="D13" s="17" t="s">
        <v>27</v>
      </c>
      <c r="E13" s="19" t="s">
        <v>70</v>
      </c>
      <c r="F13" s="14" t="s">
        <v>58</v>
      </c>
      <c r="G13" s="14">
        <v>966</v>
      </c>
      <c r="H13" s="15">
        <v>1100</v>
      </c>
      <c r="I13" s="15">
        <v>2016</v>
      </c>
      <c r="J13" s="16">
        <f t="shared" si="0"/>
        <v>87.81818181818181</v>
      </c>
      <c r="K13" s="14">
        <v>959</v>
      </c>
      <c r="L13" s="15">
        <v>1100</v>
      </c>
      <c r="M13" s="15">
        <v>2018</v>
      </c>
      <c r="N13" s="15">
        <f>IF(X13="MI",K13-10,K13)*1</f>
        <v>959</v>
      </c>
      <c r="O13" s="16">
        <f t="shared" si="1"/>
        <v>87.18181818181819</v>
      </c>
      <c r="P13" s="17">
        <v>278</v>
      </c>
      <c r="Q13" s="17">
        <v>800</v>
      </c>
      <c r="R13" s="16">
        <f t="shared" si="2"/>
        <v>34.75</v>
      </c>
      <c r="S13" s="16">
        <f t="shared" si="3"/>
        <v>8.781818181818181</v>
      </c>
      <c r="T13" s="16">
        <f t="shared" si="4"/>
        <v>43.59090909090909</v>
      </c>
      <c r="U13" s="15">
        <f t="shared" si="5"/>
        <v>13.9</v>
      </c>
      <c r="V13" s="16">
        <f t="shared" si="6"/>
        <v>66.27272727272728</v>
      </c>
      <c r="W13" s="17"/>
      <c r="X13" s="17">
        <v>0</v>
      </c>
      <c r="Y13" s="14" t="s">
        <v>91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s="26" customFormat="1" ht="20.25" customHeight="1">
      <c r="A14" s="13">
        <v>10</v>
      </c>
      <c r="B14" s="18" t="s">
        <v>71</v>
      </c>
      <c r="C14" s="18" t="s">
        <v>72</v>
      </c>
      <c r="D14" s="15" t="s">
        <v>27</v>
      </c>
      <c r="E14" s="19" t="s">
        <v>73</v>
      </c>
      <c r="F14" s="18" t="s">
        <v>74</v>
      </c>
      <c r="G14" s="14">
        <v>970</v>
      </c>
      <c r="H14" s="15">
        <v>1100</v>
      </c>
      <c r="I14" s="15">
        <v>2014</v>
      </c>
      <c r="J14" s="16">
        <f t="shared" si="0"/>
        <v>88.18181818181819</v>
      </c>
      <c r="K14" s="14">
        <v>932</v>
      </c>
      <c r="L14" s="15">
        <v>1100</v>
      </c>
      <c r="M14" s="15">
        <v>2016</v>
      </c>
      <c r="N14" s="15">
        <f>IF(X14="MI",K14-10,K14)*1</f>
        <v>932</v>
      </c>
      <c r="O14" s="16">
        <f t="shared" si="1"/>
        <v>84.72727272727273</v>
      </c>
      <c r="P14" s="17">
        <v>299</v>
      </c>
      <c r="Q14" s="17">
        <v>800</v>
      </c>
      <c r="R14" s="16">
        <f t="shared" si="2"/>
        <v>37.375</v>
      </c>
      <c r="S14" s="16">
        <f t="shared" si="3"/>
        <v>8.818181818181818</v>
      </c>
      <c r="T14" s="16">
        <f t="shared" si="4"/>
        <v>42.36363636363637</v>
      </c>
      <c r="U14" s="15">
        <f t="shared" si="5"/>
        <v>14.95</v>
      </c>
      <c r="V14" s="16">
        <f t="shared" si="6"/>
        <v>66.13181818181819</v>
      </c>
      <c r="W14" s="17"/>
      <c r="X14" s="17">
        <v>0</v>
      </c>
      <c r="Y14" s="14" t="s">
        <v>91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0.25" customHeight="1">
      <c r="A15" s="13">
        <v>11</v>
      </c>
      <c r="B15" s="14" t="s">
        <v>41</v>
      </c>
      <c r="C15" s="14" t="s">
        <v>42</v>
      </c>
      <c r="D15" s="17" t="s">
        <v>25</v>
      </c>
      <c r="E15" s="19">
        <v>36376</v>
      </c>
      <c r="F15" s="14" t="s">
        <v>32</v>
      </c>
      <c r="G15" s="14">
        <v>883</v>
      </c>
      <c r="H15" s="15">
        <v>1100</v>
      </c>
      <c r="I15" s="15">
        <v>2015</v>
      </c>
      <c r="J15" s="16">
        <f t="shared" si="0"/>
        <v>80.27272727272728</v>
      </c>
      <c r="K15" s="14">
        <v>869</v>
      </c>
      <c r="L15" s="15">
        <v>1100</v>
      </c>
      <c r="M15" s="15">
        <v>2018</v>
      </c>
      <c r="N15" s="15">
        <f>IF(W15="MI",K15-10,K15)*1</f>
        <v>859</v>
      </c>
      <c r="O15" s="16">
        <f t="shared" si="1"/>
        <v>78.0909090909091</v>
      </c>
      <c r="P15" s="17">
        <v>375</v>
      </c>
      <c r="Q15" s="17">
        <v>800</v>
      </c>
      <c r="R15" s="16">
        <f t="shared" si="2"/>
        <v>46.875</v>
      </c>
      <c r="S15" s="16">
        <f t="shared" si="3"/>
        <v>8.02727272727273</v>
      </c>
      <c r="T15" s="16">
        <f t="shared" si="4"/>
        <v>39.04545454545455</v>
      </c>
      <c r="U15" s="15">
        <f t="shared" si="5"/>
        <v>18.75</v>
      </c>
      <c r="V15" s="16">
        <f t="shared" si="6"/>
        <v>65.82272727272728</v>
      </c>
      <c r="W15" s="17" t="s">
        <v>24</v>
      </c>
      <c r="X15" s="17"/>
      <c r="Y15" s="14" t="s">
        <v>91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0.25" customHeight="1">
      <c r="A16" s="13">
        <v>12</v>
      </c>
      <c r="B16" s="14" t="s">
        <v>87</v>
      </c>
      <c r="C16" s="14" t="s">
        <v>88</v>
      </c>
      <c r="D16" s="17"/>
      <c r="E16" s="19">
        <v>35850</v>
      </c>
      <c r="F16" s="14" t="s">
        <v>89</v>
      </c>
      <c r="G16" s="14">
        <v>1002</v>
      </c>
      <c r="H16" s="14">
        <v>1100</v>
      </c>
      <c r="I16" s="14">
        <v>2014</v>
      </c>
      <c r="J16" s="14">
        <f t="shared" si="0"/>
        <v>91.0909090909091</v>
      </c>
      <c r="K16" s="14">
        <v>927</v>
      </c>
      <c r="L16" s="14">
        <v>1100</v>
      </c>
      <c r="M16" s="14">
        <v>2016</v>
      </c>
      <c r="N16" s="15">
        <f>IF(W16="MI",K16-10,K16)*1</f>
        <v>917</v>
      </c>
      <c r="O16" s="16">
        <f t="shared" si="1"/>
        <v>83.36363636363636</v>
      </c>
      <c r="P16" s="14">
        <v>296</v>
      </c>
      <c r="Q16" s="14">
        <v>800</v>
      </c>
      <c r="R16" s="16">
        <f t="shared" si="2"/>
        <v>37</v>
      </c>
      <c r="S16" s="14">
        <f t="shared" si="3"/>
        <v>9.10909090909091</v>
      </c>
      <c r="T16" s="16">
        <f t="shared" si="4"/>
        <v>41.68181818181818</v>
      </c>
      <c r="U16" s="14">
        <f t="shared" si="5"/>
        <v>14.8</v>
      </c>
      <c r="V16" s="16">
        <f t="shared" si="6"/>
        <v>65.5909090909091</v>
      </c>
      <c r="W16" s="14" t="s">
        <v>23</v>
      </c>
      <c r="X16" s="14"/>
      <c r="Y16" s="14" t="s">
        <v>91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0.25" customHeight="1">
      <c r="A17" s="13">
        <v>13</v>
      </c>
      <c r="B17" s="14" t="s">
        <v>36</v>
      </c>
      <c r="C17" s="14" t="s">
        <v>37</v>
      </c>
      <c r="D17" s="17" t="s">
        <v>25</v>
      </c>
      <c r="E17" s="19">
        <v>36164</v>
      </c>
      <c r="F17" s="14" t="s">
        <v>38</v>
      </c>
      <c r="G17" s="14">
        <v>998</v>
      </c>
      <c r="H17" s="15">
        <v>1100</v>
      </c>
      <c r="I17" s="15">
        <v>2015</v>
      </c>
      <c r="J17" s="16">
        <f t="shared" si="0"/>
        <v>90.72727272727272</v>
      </c>
      <c r="K17" s="14">
        <v>921</v>
      </c>
      <c r="L17" s="15">
        <v>1100</v>
      </c>
      <c r="M17" s="15">
        <v>2017</v>
      </c>
      <c r="N17" s="15">
        <f>IF(W17="MI",K17-10,K17)*1</f>
        <v>911</v>
      </c>
      <c r="O17" s="16">
        <f t="shared" si="1"/>
        <v>82.81818181818181</v>
      </c>
      <c r="P17" s="17">
        <v>302</v>
      </c>
      <c r="Q17" s="17">
        <v>800</v>
      </c>
      <c r="R17" s="16">
        <f t="shared" si="2"/>
        <v>37.75</v>
      </c>
      <c r="S17" s="16">
        <f t="shared" si="3"/>
        <v>9.072727272727272</v>
      </c>
      <c r="T17" s="16">
        <f t="shared" si="4"/>
        <v>41.40909090909091</v>
      </c>
      <c r="U17" s="15">
        <f t="shared" si="5"/>
        <v>15.1</v>
      </c>
      <c r="V17" s="16">
        <f t="shared" si="6"/>
        <v>65.58181818181818</v>
      </c>
      <c r="W17" s="17" t="s">
        <v>24</v>
      </c>
      <c r="X17" s="14"/>
      <c r="Y17" s="14" t="s">
        <v>91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0.25" customHeight="1">
      <c r="A18" s="13">
        <v>14</v>
      </c>
      <c r="B18" s="14" t="s">
        <v>53</v>
      </c>
      <c r="C18" s="14" t="s">
        <v>54</v>
      </c>
      <c r="D18" s="17" t="s">
        <v>25</v>
      </c>
      <c r="E18" s="19" t="s">
        <v>55</v>
      </c>
      <c r="F18" s="14" t="s">
        <v>56</v>
      </c>
      <c r="G18" s="14">
        <v>938</v>
      </c>
      <c r="H18" s="15">
        <v>1100</v>
      </c>
      <c r="I18" s="15">
        <v>2014</v>
      </c>
      <c r="J18" s="16">
        <f t="shared" si="0"/>
        <v>85.27272727272728</v>
      </c>
      <c r="K18" s="14">
        <v>923</v>
      </c>
      <c r="L18" s="15">
        <v>1100</v>
      </c>
      <c r="M18" s="15">
        <v>2016</v>
      </c>
      <c r="N18" s="15">
        <f>IF(X18="MI",K18-10,K18)*1</f>
        <v>923</v>
      </c>
      <c r="O18" s="16">
        <f t="shared" si="1"/>
        <v>83.9090909090909</v>
      </c>
      <c r="P18" s="17">
        <v>298</v>
      </c>
      <c r="Q18" s="17">
        <v>800</v>
      </c>
      <c r="R18" s="16">
        <f t="shared" si="2"/>
        <v>37.25</v>
      </c>
      <c r="S18" s="16">
        <f t="shared" si="3"/>
        <v>8.52727272727273</v>
      </c>
      <c r="T18" s="16">
        <f t="shared" si="4"/>
        <v>41.95454545454545</v>
      </c>
      <c r="U18" s="15">
        <f t="shared" si="5"/>
        <v>14.9</v>
      </c>
      <c r="V18" s="16">
        <f t="shared" si="6"/>
        <v>65.38181818181819</v>
      </c>
      <c r="W18" s="17"/>
      <c r="X18" s="17">
        <v>0</v>
      </c>
      <c r="Y18" s="14" t="s">
        <v>91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25" s="25" customFormat="1" ht="20.25" customHeight="1">
      <c r="A19" s="13">
        <v>15</v>
      </c>
      <c r="B19" s="18" t="s">
        <v>84</v>
      </c>
      <c r="C19" s="18" t="s">
        <v>30</v>
      </c>
      <c r="D19" s="15" t="s">
        <v>31</v>
      </c>
      <c r="E19" s="19">
        <v>36253</v>
      </c>
      <c r="F19" s="18" t="s">
        <v>28</v>
      </c>
      <c r="G19" s="14">
        <v>974</v>
      </c>
      <c r="H19" s="15">
        <v>1100</v>
      </c>
      <c r="I19" s="15">
        <v>2015</v>
      </c>
      <c r="J19" s="16">
        <f t="shared" si="0"/>
        <v>88.54545454545455</v>
      </c>
      <c r="K19" s="14">
        <v>884</v>
      </c>
      <c r="L19" s="15">
        <v>1100</v>
      </c>
      <c r="M19" s="15">
        <v>2017</v>
      </c>
      <c r="N19" s="15">
        <f>IF(W19="MI",K19-10,K19)*1</f>
        <v>884</v>
      </c>
      <c r="O19" s="16">
        <f t="shared" si="1"/>
        <v>80.36363636363636</v>
      </c>
      <c r="P19" s="17">
        <v>326</v>
      </c>
      <c r="Q19" s="17">
        <v>800</v>
      </c>
      <c r="R19" s="16">
        <f t="shared" si="2"/>
        <v>40.75</v>
      </c>
      <c r="S19" s="16">
        <f t="shared" si="3"/>
        <v>8.854545454545455</v>
      </c>
      <c r="T19" s="16">
        <f t="shared" si="4"/>
        <v>40.18181818181818</v>
      </c>
      <c r="U19" s="15">
        <f t="shared" si="5"/>
        <v>16.3</v>
      </c>
      <c r="V19" s="16">
        <f t="shared" si="6"/>
        <v>65.33636363636363</v>
      </c>
      <c r="W19" s="17">
        <v>0</v>
      </c>
      <c r="X19" s="17"/>
      <c r="Y19" s="14" t="s">
        <v>91</v>
      </c>
    </row>
    <row r="20" spans="1:45" s="26" customFormat="1" ht="20.25" customHeight="1">
      <c r="A20" s="13">
        <v>16</v>
      </c>
      <c r="B20" s="14" t="s">
        <v>39</v>
      </c>
      <c r="C20" s="14" t="s">
        <v>40</v>
      </c>
      <c r="D20" s="17" t="s">
        <v>27</v>
      </c>
      <c r="E20" s="19">
        <v>36161</v>
      </c>
      <c r="F20" s="14" t="s">
        <v>26</v>
      </c>
      <c r="G20" s="14">
        <v>979</v>
      </c>
      <c r="H20" s="15">
        <v>1100</v>
      </c>
      <c r="I20" s="15">
        <v>2015</v>
      </c>
      <c r="J20" s="16">
        <f t="shared" si="0"/>
        <v>89</v>
      </c>
      <c r="K20" s="14">
        <v>907</v>
      </c>
      <c r="L20" s="15">
        <v>1100</v>
      </c>
      <c r="M20" s="15">
        <v>2017</v>
      </c>
      <c r="N20" s="15">
        <f>IF(W20="MI",K20-10,K20)*1</f>
        <v>897</v>
      </c>
      <c r="O20" s="16">
        <f t="shared" si="1"/>
        <v>81.54545454545455</v>
      </c>
      <c r="P20" s="17">
        <v>304</v>
      </c>
      <c r="Q20" s="17">
        <v>800</v>
      </c>
      <c r="R20" s="16">
        <f t="shared" si="2"/>
        <v>38</v>
      </c>
      <c r="S20" s="16">
        <f t="shared" si="3"/>
        <v>8.9</v>
      </c>
      <c r="T20" s="16">
        <f t="shared" si="4"/>
        <v>40.77272727272727</v>
      </c>
      <c r="U20" s="15">
        <f t="shared" si="5"/>
        <v>15.2</v>
      </c>
      <c r="V20" s="16">
        <f t="shared" si="6"/>
        <v>64.87272727272727</v>
      </c>
      <c r="W20" s="17" t="s">
        <v>24</v>
      </c>
      <c r="X20" s="17"/>
      <c r="Y20" s="14" t="s">
        <v>91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25" s="27" customFormat="1" ht="21" customHeight="1">
      <c r="A21" s="13">
        <v>17</v>
      </c>
      <c r="B21" s="18" t="s">
        <v>33</v>
      </c>
      <c r="C21" s="18" t="s">
        <v>34</v>
      </c>
      <c r="D21" s="15" t="s">
        <v>27</v>
      </c>
      <c r="E21" s="20" t="s">
        <v>35</v>
      </c>
      <c r="F21" s="18" t="s">
        <v>29</v>
      </c>
      <c r="G21" s="14">
        <v>849</v>
      </c>
      <c r="H21" s="15">
        <v>1100</v>
      </c>
      <c r="I21" s="15">
        <v>2015</v>
      </c>
      <c r="J21" s="16">
        <f t="shared" si="0"/>
        <v>77.18181818181819</v>
      </c>
      <c r="K21" s="14">
        <v>900</v>
      </c>
      <c r="L21" s="15">
        <v>1100</v>
      </c>
      <c r="M21" s="15">
        <v>2017</v>
      </c>
      <c r="N21" s="15">
        <f>IF(W21="MI",K21-10,K21)*1</f>
        <v>900</v>
      </c>
      <c r="O21" s="16">
        <f t="shared" si="1"/>
        <v>81.81818181818183</v>
      </c>
      <c r="P21" s="17">
        <v>307</v>
      </c>
      <c r="Q21" s="17">
        <v>800</v>
      </c>
      <c r="R21" s="16">
        <f t="shared" si="2"/>
        <v>38.375</v>
      </c>
      <c r="S21" s="16">
        <f t="shared" si="3"/>
        <v>7.718181818181819</v>
      </c>
      <c r="T21" s="16">
        <f t="shared" si="4"/>
        <v>40.909090909090914</v>
      </c>
      <c r="U21" s="15">
        <f t="shared" si="5"/>
        <v>15.35</v>
      </c>
      <c r="V21" s="16">
        <f t="shared" si="6"/>
        <v>63.977272727272734</v>
      </c>
      <c r="W21" s="17">
        <v>0</v>
      </c>
      <c r="X21" s="17"/>
      <c r="Y21" s="14" t="s">
        <v>91</v>
      </c>
    </row>
  </sheetData>
  <sheetProtection/>
  <mergeCells count="3">
    <mergeCell ref="C1:S1"/>
    <mergeCell ref="A2:X2"/>
    <mergeCell ref="A3:Y3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2018-10-16T04:02:29Z</cp:lastPrinted>
  <dcterms:created xsi:type="dcterms:W3CDTF">2014-08-19T08:04:14Z</dcterms:created>
  <dcterms:modified xsi:type="dcterms:W3CDTF">2018-10-17T09:46:50Z</dcterms:modified>
  <cp:category/>
  <cp:version/>
  <cp:contentType/>
  <cp:contentStatus/>
</cp:coreProperties>
</file>